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>
    <definedName name="_xlnm.Print_Area" localSheetId="1">'Condensed Balance Sheets'!$A$1:$I$45</definedName>
    <definedName name="_xlnm.Print_Area" localSheetId="3">'Condensed Cash Flow Statements'!$A$1:$I$42</definedName>
  </definedNames>
  <calcPr fullCalcOnLoad="1"/>
</workbook>
</file>

<file path=xl/sharedStrings.xml><?xml version="1.0" encoding="utf-8"?>
<sst xmlns="http://schemas.openxmlformats.org/spreadsheetml/2006/main" count="153" uniqueCount="115">
  <si>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</si>
  <si>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</si>
  <si>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</si>
  <si>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</si>
  <si>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</si>
  <si>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</si>
  <si>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</si>
  <si>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</si>
  <si>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</si>
  <si>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</si>
  <si>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</si>
  <si>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</si>
  <si>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</si>
  <si>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</si>
  <si>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</si>
  <si>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</si>
  <si>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</si>
  <si>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</si>
  <si>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</si>
  <si>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</si>
  <si>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</si>
  <si>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</si>
  <si>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</si>
  <si>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</si>
  <si>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</si>
  <si>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</si>
  <si>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</si>
  <si>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</si>
  <si>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</si>
  <si>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</si>
  <si>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</si>
  <si>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</si>
  <si>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</si>
  <si>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</si>
  <si>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</si>
  <si>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</si>
  <si>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</si>
  <si>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</si>
  <si>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</si>
  <si>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</si>
  <si>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</si>
  <si>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</si>
  <si>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</si>
  <si>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</si>
  <si>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</si>
  <si>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</si>
  <si>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</si>
  <si>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</si>
  <si>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</si>
  <si>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</si>
  <si>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</si>
  <si>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</si>
  <si>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</si>
  <si>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</si>
  <si>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</si>
  <si>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</si>
  <si>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</si>
  <si>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</si>
  <si>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</si>
  <si>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</si>
  <si>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</si>
  <si>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</si>
  <si>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</si>
  <si>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</si>
  <si>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</si>
  <si>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</si>
  <si>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</si>
  <si>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</si>
  <si>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</si>
  <si>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</si>
  <si>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</si>
  <si>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</si>
  <si>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</si>
  <si>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</si>
  <si>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</si>
  <si>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</si>
  <si>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At 31 December 2003</t>
  </si>
  <si>
    <t>Revolving credit and bankers acceptance</t>
  </si>
  <si>
    <t xml:space="preserve">  income statement</t>
  </si>
  <si>
    <t xml:space="preserve">Net (loss)/gain not recognised in the </t>
  </si>
  <si>
    <t>Payment for investment in CCM net of cash</t>
  </si>
  <si>
    <t xml:space="preserve">Negative goodwill </t>
  </si>
  <si>
    <t xml:space="preserve">Adjustment for prior year overstatement </t>
  </si>
  <si>
    <t xml:space="preserve">  of gain in associate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</si>
  <si>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</si>
  <si>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</si>
  <si>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</si>
  <si>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</si>
  <si>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the financial year ended 31 December 2004.</t>
  </si>
  <si>
    <t>financial statements for the financial year ended 31 December 2004.</t>
  </si>
  <si>
    <t>statements for the financial year ended 31 December 2004.</t>
  </si>
  <si>
    <t>Hire purchase receivables</t>
  </si>
  <si>
    <t>At 31 December 2004</t>
  </si>
  <si>
    <t>Share of realisation of revaluation</t>
  </si>
  <si>
    <t xml:space="preserve">  reserve in associate</t>
  </si>
  <si>
    <t>Net profit for the period</t>
  </si>
  <si>
    <t>Earnings per share</t>
  </si>
  <si>
    <t xml:space="preserve">PROFIT ATTRIBUTABLE </t>
  </si>
  <si>
    <t>PROFIT FROM OPERATIONS</t>
  </si>
  <si>
    <t xml:space="preserve">  CASH EQUIVALENTS DURING THE PERIOD</t>
  </si>
  <si>
    <t xml:space="preserve">NET INCREASE/(DECREASE) IN CASH AND </t>
  </si>
  <si>
    <t>for the second quarter ended 30 June 2005</t>
  </si>
  <si>
    <t>30.6.2005</t>
  </si>
  <si>
    <t>30.6.2004</t>
  </si>
  <si>
    <t>30 June</t>
  </si>
  <si>
    <t>At 30 June 2005</t>
  </si>
  <si>
    <t>At 30 June 2004</t>
  </si>
  <si>
    <t>Dividend paid</t>
  </si>
  <si>
    <t>6 months ended</t>
  </si>
  <si>
    <t>Dividends paid</t>
  </si>
  <si>
    <t>na</t>
  </si>
  <si>
    <t>Proceeds from disposal of investment</t>
  </si>
  <si>
    <t xml:space="preserve">na - The Company's outstanding Employees Share Options which may affect the dilutive potential of ordinary shares expired on </t>
  </si>
  <si>
    <t xml:space="preserve">       30 June 2005 and therefore are no longer relevant for the computation of diluted earnings per share.</t>
  </si>
  <si>
    <t xml:space="preserve">Net loss not recognised in the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</si>
</sst>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85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43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66</v>
      </c>
    </row>
    <row r="3" ht="15.75">
      <c r="A3" s="15" t="s">
        <v>101</v>
      </c>
    </row>
    <row r="5" spans="5:11" ht="12.75">
      <c r="E5" s="59" t="s">
        <v>71</v>
      </c>
      <c r="F5" s="59"/>
      <c r="G5" s="59"/>
      <c r="I5" s="59" t="s">
        <v>71</v>
      </c>
      <c r="J5" s="59"/>
      <c r="K5" s="59"/>
    </row>
    <row r="6" spans="5:11" ht="12.75">
      <c r="E6" s="59" t="s">
        <v>57</v>
      </c>
      <c r="F6" s="59"/>
      <c r="G6" s="59"/>
      <c r="I6" s="59" t="s">
        <v>108</v>
      </c>
      <c r="J6" s="59"/>
      <c r="K6" s="59"/>
    </row>
    <row r="7" spans="3:11" ht="12.75">
      <c r="C7" s="3" t="s">
        <v>12</v>
      </c>
      <c r="D7" s="3"/>
      <c r="E7" s="4" t="s">
        <v>102</v>
      </c>
      <c r="G7" s="5" t="s">
        <v>103</v>
      </c>
      <c r="I7" s="4" t="s">
        <v>102</v>
      </c>
      <c r="K7" s="5" t="s">
        <v>103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3:9" ht="12.75">
      <c r="C10" s="3"/>
      <c r="E10" s="6"/>
      <c r="I10" s="6"/>
    </row>
    <row r="11" spans="1:11" ht="12.75">
      <c r="A11" s="1" t="s">
        <v>2</v>
      </c>
      <c r="C11" s="3" t="s">
        <v>61</v>
      </c>
      <c r="E11" s="30">
        <f>+I11-181613</f>
        <v>212821</v>
      </c>
      <c r="F11" s="16"/>
      <c r="G11" s="16">
        <f>+K11-194317</f>
        <v>197265</v>
      </c>
      <c r="H11" s="16"/>
      <c r="I11" s="30">
        <v>394434</v>
      </c>
      <c r="J11" s="16"/>
      <c r="K11" s="16">
        <v>391582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68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69</v>
      </c>
      <c r="C14" s="3"/>
      <c r="E14" s="30">
        <f>E19-E11-E16</f>
        <v>-210527</v>
      </c>
      <c r="F14" s="16"/>
      <c r="G14" s="16">
        <f>G19-G11-G16</f>
        <v>-198705</v>
      </c>
      <c r="H14" s="16"/>
      <c r="I14" s="30">
        <f>I19-I11-I16</f>
        <v>-390523</v>
      </c>
      <c r="J14" s="16"/>
      <c r="K14" s="16">
        <f>K19-K11-K16</f>
        <v>-389638</v>
      </c>
    </row>
    <row r="16" spans="1:11" ht="12.75">
      <c r="A16" s="1" t="s">
        <v>67</v>
      </c>
      <c r="C16" s="3"/>
      <c r="E16" s="30">
        <f>+I16-3365</f>
        <v>8110</v>
      </c>
      <c r="F16" s="16"/>
      <c r="G16" s="16">
        <f>+K16-5454</f>
        <v>11836</v>
      </c>
      <c r="H16" s="16"/>
      <c r="I16" s="30">
        <v>11475</v>
      </c>
      <c r="J16" s="16"/>
      <c r="K16" s="16">
        <v>17290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98</v>
      </c>
      <c r="C19" s="3"/>
      <c r="E19" s="8">
        <f>+I19-4982</f>
        <v>10404</v>
      </c>
      <c r="F19" s="9"/>
      <c r="G19" s="9">
        <f>+K19-8838</f>
        <v>10396</v>
      </c>
      <c r="H19" s="9"/>
      <c r="I19" s="8">
        <v>15386</v>
      </c>
      <c r="J19" s="9"/>
      <c r="K19" s="9">
        <v>19234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3</v>
      </c>
      <c r="C21" s="3"/>
      <c r="E21" s="8">
        <f>+I21--774</f>
        <v>-787</v>
      </c>
      <c r="F21" s="9"/>
      <c r="G21" s="9">
        <f>+K21--1401</f>
        <v>-860</v>
      </c>
      <c r="H21" s="9"/>
      <c r="I21" s="8">
        <v>-1561</v>
      </c>
      <c r="J21" s="9"/>
      <c r="K21" s="9">
        <v>-2261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4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62</v>
      </c>
      <c r="C24" s="3"/>
      <c r="E24" s="8">
        <f>+I24-664</f>
        <v>833</v>
      </c>
      <c r="F24" s="9"/>
      <c r="G24" s="9">
        <f>+K24-1036</f>
        <v>2216</v>
      </c>
      <c r="H24" s="9"/>
      <c r="I24" s="8">
        <v>1497</v>
      </c>
      <c r="J24" s="9"/>
      <c r="K24" s="9">
        <v>3252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5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6</v>
      </c>
      <c r="C27" s="3">
        <v>3</v>
      </c>
      <c r="E27" s="8">
        <f>SUM(E19:E26)</f>
        <v>10450</v>
      </c>
      <c r="F27" s="16"/>
      <c r="G27" s="9">
        <f>SUM(G19:G26)</f>
        <v>11752</v>
      </c>
      <c r="H27" s="16"/>
      <c r="I27" s="8">
        <f>SUM(I19:I26)</f>
        <v>15322</v>
      </c>
      <c r="J27" s="9"/>
      <c r="K27" s="9">
        <f>SUM(K19:K26)</f>
        <v>20225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7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8</v>
      </c>
      <c r="C30" s="3"/>
      <c r="E30" s="17">
        <f>+I30--1491</f>
        <v>-2561</v>
      </c>
      <c r="F30" s="16"/>
      <c r="G30" s="19">
        <f>+K30--2225</f>
        <v>-3662</v>
      </c>
      <c r="H30" s="16"/>
      <c r="I30" s="17">
        <f>-5352+1300</f>
        <v>-4052</v>
      </c>
      <c r="J30" s="16"/>
      <c r="K30" s="19">
        <v>-5887</v>
      </c>
    </row>
    <row r="31" spans="1:11" ht="12.75">
      <c r="A31" s="1" t="s">
        <v>9</v>
      </c>
      <c r="C31" s="3"/>
      <c r="E31" s="18">
        <f>+I31--169</f>
        <v>-230</v>
      </c>
      <c r="F31" s="16"/>
      <c r="G31" s="20">
        <f>+K31--248</f>
        <v>-1050</v>
      </c>
      <c r="H31" s="16"/>
      <c r="I31" s="18">
        <v>-399</v>
      </c>
      <c r="J31" s="16"/>
      <c r="K31" s="20">
        <v>-1298</v>
      </c>
    </row>
    <row r="32" spans="3:11" ht="12.75">
      <c r="C32" s="3"/>
      <c r="E32" s="8">
        <f>SUM(E30:E31)</f>
        <v>-2791</v>
      </c>
      <c r="F32" s="16"/>
      <c r="G32" s="9">
        <f>SUM(G30:G31)</f>
        <v>-4712</v>
      </c>
      <c r="H32" s="16"/>
      <c r="I32" s="8">
        <f>SUM(I30:I31)</f>
        <v>-4451</v>
      </c>
      <c r="J32" s="16"/>
      <c r="K32" s="9">
        <f>SUM(K30:K31)</f>
        <v>-7185</v>
      </c>
    </row>
    <row r="33" spans="3:11" ht="12.75">
      <c r="C33" s="3"/>
      <c r="E33" s="12"/>
      <c r="F33" s="16"/>
      <c r="G33" s="10"/>
      <c r="H33" s="16"/>
      <c r="I33" s="10"/>
      <c r="J33" s="16"/>
      <c r="K33" s="10"/>
    </row>
    <row r="34" spans="1:11" ht="12.75">
      <c r="A34" s="1" t="s">
        <v>97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75</v>
      </c>
      <c r="C35" s="3"/>
      <c r="E35" s="13">
        <f>+E27+E32</f>
        <v>7659</v>
      </c>
      <c r="F35" s="16"/>
      <c r="G35" s="14">
        <f>+G27+G32</f>
        <v>7040</v>
      </c>
      <c r="H35" s="16"/>
      <c r="I35" s="13">
        <f>+I27+I32</f>
        <v>10871</v>
      </c>
      <c r="J35" s="16"/>
      <c r="K35" s="14">
        <f>+K27+K32</f>
        <v>13040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4" t="s">
        <v>74</v>
      </c>
      <c r="F37" s="27"/>
      <c r="G37" s="27" t="s">
        <v>74</v>
      </c>
      <c r="H37" s="27"/>
      <c r="I37" s="34" t="s">
        <v>74</v>
      </c>
      <c r="J37" s="27"/>
      <c r="K37" s="27" t="s">
        <v>74</v>
      </c>
    </row>
    <row r="38" spans="1:9" ht="12.75">
      <c r="A38" s="1" t="s">
        <v>96</v>
      </c>
      <c r="C38" s="3">
        <v>8</v>
      </c>
      <c r="E38" s="6"/>
      <c r="I38" s="6"/>
    </row>
    <row r="39" spans="1:11" ht="12.75">
      <c r="A39" s="1" t="s">
        <v>11</v>
      </c>
      <c r="C39" s="3"/>
      <c r="E39" s="31">
        <f>+E35/100744.5*100</f>
        <v>7.602400131024522</v>
      </c>
      <c r="F39" s="7"/>
      <c r="G39" s="32">
        <f>+G35/100744.5*100</f>
        <v>6.987974529626928</v>
      </c>
      <c r="H39" s="7"/>
      <c r="I39" s="31">
        <f>+I35/100744.5*100</f>
        <v>10.790663510166807</v>
      </c>
      <c r="J39" s="7"/>
      <c r="K39" s="32">
        <f>+K35/100744.5*100</f>
        <v>12.943634640104424</v>
      </c>
    </row>
    <row r="40" spans="1:11" ht="12.75">
      <c r="A40" s="1" t="s">
        <v>10</v>
      </c>
      <c r="C40" s="3"/>
      <c r="E40" s="56" t="s">
        <v>110</v>
      </c>
      <c r="F40" s="7"/>
      <c r="G40" s="32">
        <f>+G35/100744.5*100</f>
        <v>6.987974529626928</v>
      </c>
      <c r="H40" s="7"/>
      <c r="I40" s="56" t="s">
        <v>110</v>
      </c>
      <c r="J40" s="7"/>
      <c r="K40" s="32">
        <f>+K35/100744.5*100</f>
        <v>12.943634640104424</v>
      </c>
    </row>
    <row r="41" spans="5:9" ht="12.75">
      <c r="E41" s="6"/>
      <c r="I41" s="6"/>
    </row>
    <row r="42" spans="1:11" ht="12.75">
      <c r="A42" s="58" t="s">
        <v>112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2.75">
      <c r="A43" s="55" t="s">
        <v>113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2.75">
      <c r="A45" s="58" t="s">
        <v>84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2.75">
      <c r="A46" s="58" t="s">
        <v>88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5:9" ht="12.75">
      <c r="E47" s="6"/>
      <c r="I47" s="6"/>
    </row>
    <row r="61" spans="3:11" ht="12.75">
      <c r="C61" s="3"/>
      <c r="E61" s="8"/>
      <c r="F61" s="16"/>
      <c r="G61" s="9"/>
      <c r="H61" s="16"/>
      <c r="I61" s="8"/>
      <c r="J61" s="16"/>
      <c r="K61" s="9"/>
    </row>
  </sheetData>
  <mergeCells count="8">
    <mergeCell ref="A45:K45"/>
    <mergeCell ref="A46:K46"/>
    <mergeCell ref="E5:G5"/>
    <mergeCell ref="I5:K5"/>
    <mergeCell ref="A42:K42"/>
    <mergeCell ref="A44:K44"/>
    <mergeCell ref="E6:G6"/>
    <mergeCell ref="I6:K6"/>
  </mergeCells>
  <printOptions/>
  <pageMargins left="0.75" right="0.75" top="1.5" bottom="1" header="0.5" footer="0.5"/>
  <pageSetup horizontalDpi="600" verticalDpi="600" orientation="portrait" scale="88" r:id="rId1"/>
  <headerFooter alignWithMargins="0"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63</v>
      </c>
    </row>
    <row r="3" ht="15.75">
      <c r="A3" s="15"/>
    </row>
    <row r="4" spans="5:7" ht="12.75">
      <c r="E4" s="59"/>
      <c r="F4" s="59"/>
      <c r="G4" s="59"/>
    </row>
    <row r="5" spans="5:7" ht="12.75">
      <c r="E5" s="2" t="s">
        <v>13</v>
      </c>
      <c r="G5" s="3" t="s">
        <v>13</v>
      </c>
    </row>
    <row r="6" spans="5:7" ht="12.75">
      <c r="E6" s="4" t="s">
        <v>104</v>
      </c>
      <c r="G6" s="5" t="s">
        <v>14</v>
      </c>
    </row>
    <row r="7" spans="3:7" ht="12.75">
      <c r="C7" s="3" t="s">
        <v>12</v>
      </c>
      <c r="E7" s="2">
        <v>2005</v>
      </c>
      <c r="G7" s="3">
        <v>2004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15</v>
      </c>
      <c r="C11" s="3"/>
      <c r="E11" s="8"/>
      <c r="F11" s="9"/>
      <c r="G11" s="9"/>
    </row>
    <row r="12" spans="1:7" ht="12.75">
      <c r="A12" s="1" t="s">
        <v>70</v>
      </c>
      <c r="C12" s="3" t="s">
        <v>60</v>
      </c>
      <c r="E12" s="8">
        <v>119429</v>
      </c>
      <c r="F12" s="9"/>
      <c r="G12" s="9">
        <v>116337</v>
      </c>
    </row>
    <row r="13" spans="1:7" ht="12.75">
      <c r="A13" s="1" t="s">
        <v>16</v>
      </c>
      <c r="C13" s="3"/>
      <c r="E13" s="8">
        <v>78702</v>
      </c>
      <c r="F13" s="9"/>
      <c r="G13" s="9">
        <v>88804</v>
      </c>
    </row>
    <row r="14" spans="1:7" ht="12.75">
      <c r="A14" s="1" t="s">
        <v>73</v>
      </c>
      <c r="C14" s="53"/>
      <c r="E14" s="8">
        <v>66003</v>
      </c>
      <c r="F14" s="9"/>
      <c r="G14" s="9">
        <v>66003</v>
      </c>
    </row>
    <row r="15" spans="1:7" ht="12.75">
      <c r="A15" s="1" t="s">
        <v>91</v>
      </c>
      <c r="C15" s="3"/>
      <c r="E15" s="8">
        <v>682</v>
      </c>
      <c r="F15" s="9"/>
      <c r="G15" s="9">
        <v>1598</v>
      </c>
    </row>
    <row r="16" spans="1:7" ht="12.75">
      <c r="A16" s="1" t="s">
        <v>72</v>
      </c>
      <c r="C16" s="3"/>
      <c r="E16" s="8">
        <v>3074</v>
      </c>
      <c r="F16" s="9"/>
      <c r="G16" s="9">
        <v>2115</v>
      </c>
    </row>
    <row r="17" spans="3:7" ht="12.75">
      <c r="C17" s="3"/>
      <c r="E17" s="8"/>
      <c r="F17" s="9"/>
      <c r="G17" s="9"/>
    </row>
    <row r="18" spans="1:7" ht="12.75">
      <c r="A18" s="1" t="s">
        <v>17</v>
      </c>
      <c r="C18" s="3"/>
      <c r="E18" s="8"/>
      <c r="F18" s="9"/>
      <c r="G18" s="9"/>
    </row>
    <row r="19" spans="1:7" ht="12.75">
      <c r="A19" s="1" t="s">
        <v>18</v>
      </c>
      <c r="C19" s="3"/>
      <c r="E19" s="17">
        <v>179457</v>
      </c>
      <c r="F19" s="9"/>
      <c r="G19" s="19">
        <v>202351</v>
      </c>
    </row>
    <row r="20" spans="1:7" ht="12.75">
      <c r="A20" s="1" t="s">
        <v>19</v>
      </c>
      <c r="C20" s="3"/>
      <c r="E20" s="24">
        <v>93550</v>
      </c>
      <c r="F20" s="9"/>
      <c r="G20" s="21">
        <v>81923</v>
      </c>
    </row>
    <row r="21" spans="1:7" ht="12.75">
      <c r="A21" s="1" t="s">
        <v>56</v>
      </c>
      <c r="C21" s="3">
        <v>10</v>
      </c>
      <c r="E21" s="24">
        <v>1424</v>
      </c>
      <c r="F21" s="9"/>
      <c r="G21" s="21">
        <v>1609</v>
      </c>
    </row>
    <row r="22" spans="1:7" ht="12.75">
      <c r="A22" s="1" t="s">
        <v>20</v>
      </c>
      <c r="C22" s="3"/>
      <c r="E22" s="24">
        <f>18628-3308</f>
        <v>15320</v>
      </c>
      <c r="F22" s="9"/>
      <c r="G22" s="21">
        <v>8277</v>
      </c>
    </row>
    <row r="23" spans="3:7" ht="12.75">
      <c r="C23" s="3"/>
      <c r="E23" s="25">
        <f>SUM(E19:E22)</f>
        <v>289751</v>
      </c>
      <c r="F23" s="9"/>
      <c r="G23" s="22">
        <f>SUM(G19:G22)</f>
        <v>294160</v>
      </c>
    </row>
    <row r="24" spans="3:7" ht="12.75">
      <c r="C24" s="3"/>
      <c r="E24" s="8"/>
      <c r="F24" s="9"/>
      <c r="G24" s="9"/>
    </row>
    <row r="25" spans="1:7" ht="12.75">
      <c r="A25" s="1" t="s">
        <v>21</v>
      </c>
      <c r="C25" s="3"/>
      <c r="E25" s="8"/>
      <c r="F25" s="9"/>
      <c r="G25" s="9"/>
    </row>
    <row r="26" spans="1:7" ht="12.75">
      <c r="A26" s="1" t="s">
        <v>23</v>
      </c>
      <c r="C26" s="3"/>
      <c r="E26" s="17">
        <v>-6099</v>
      </c>
      <c r="F26" s="9"/>
      <c r="G26" s="19">
        <v>-9953</v>
      </c>
    </row>
    <row r="27" spans="1:7" ht="12.75">
      <c r="A27" s="1" t="s">
        <v>22</v>
      </c>
      <c r="C27" s="3"/>
      <c r="E27" s="24">
        <v>-59018</v>
      </c>
      <c r="F27" s="9"/>
      <c r="G27" s="21">
        <v>-65740</v>
      </c>
    </row>
    <row r="28" spans="1:7" ht="12.75">
      <c r="A28" s="1" t="s">
        <v>77</v>
      </c>
      <c r="C28" s="3">
        <v>17</v>
      </c>
      <c r="E28" s="24">
        <v>-115482</v>
      </c>
      <c r="F28" s="9"/>
      <c r="G28" s="21">
        <v>-119479</v>
      </c>
    </row>
    <row r="29" spans="1:7" ht="12.75">
      <c r="A29" s="1" t="s">
        <v>24</v>
      </c>
      <c r="C29" s="35"/>
      <c r="E29" s="24">
        <v>-404</v>
      </c>
      <c r="F29" s="9"/>
      <c r="G29" s="21">
        <v>-36</v>
      </c>
    </row>
    <row r="30" spans="3:7" ht="12.75">
      <c r="C30" s="3"/>
      <c r="E30" s="25">
        <f>SUM(E26:E29)</f>
        <v>-181003</v>
      </c>
      <c r="F30" s="9"/>
      <c r="G30" s="22">
        <f>SUM(G26:G29)</f>
        <v>-195208</v>
      </c>
    </row>
    <row r="31" spans="3:7" ht="12.75">
      <c r="C31" s="3"/>
      <c r="E31" s="8"/>
      <c r="F31" s="9"/>
      <c r="G31" s="9"/>
    </row>
    <row r="32" spans="1:7" ht="12.75">
      <c r="A32" s="1" t="s">
        <v>25</v>
      </c>
      <c r="C32" s="3"/>
      <c r="E32" s="8">
        <f>+E23+E30</f>
        <v>108748</v>
      </c>
      <c r="F32" s="9"/>
      <c r="G32" s="9">
        <f>+G23+G30</f>
        <v>98952</v>
      </c>
    </row>
    <row r="33" spans="3:7" ht="12.75">
      <c r="C33" s="3"/>
      <c r="E33" s="8"/>
      <c r="F33" s="9"/>
      <c r="G33" s="9"/>
    </row>
    <row r="34" spans="3:8" ht="13.5" thickBot="1">
      <c r="C34" s="3"/>
      <c r="E34" s="26">
        <f>+E32+SUM(E12:E16)</f>
        <v>376638</v>
      </c>
      <c r="F34" s="9"/>
      <c r="G34" s="23">
        <f>+G32+SUM(G12:G16)</f>
        <v>373809</v>
      </c>
      <c r="H34" s="28"/>
    </row>
    <row r="35" spans="3:7" ht="13.5" thickTop="1">
      <c r="C35" s="3"/>
      <c r="E35" s="8"/>
      <c r="F35" s="9"/>
      <c r="G35" s="9"/>
    </row>
    <row r="36" spans="1:7" ht="12.75">
      <c r="A36" s="1" t="s">
        <v>26</v>
      </c>
      <c r="C36" s="3"/>
      <c r="E36" s="8"/>
      <c r="F36" s="9"/>
      <c r="G36" s="9"/>
    </row>
    <row r="37" spans="1:7" ht="12.75">
      <c r="A37" s="1" t="s">
        <v>28</v>
      </c>
      <c r="C37" s="3">
        <v>12</v>
      </c>
      <c r="E37" s="8">
        <v>100745</v>
      </c>
      <c r="F37" s="9"/>
      <c r="G37" s="9">
        <v>100745</v>
      </c>
    </row>
    <row r="38" spans="1:7" ht="12.75">
      <c r="A38" s="1" t="s">
        <v>27</v>
      </c>
      <c r="C38" s="3"/>
      <c r="E38" s="8">
        <f>+'Condensed Statement of Equity'!G21</f>
        <v>23857</v>
      </c>
      <c r="F38" s="9"/>
      <c r="G38" s="9">
        <v>23857</v>
      </c>
    </row>
    <row r="39" spans="1:8" ht="12.75">
      <c r="A39" s="1" t="s">
        <v>29</v>
      </c>
      <c r="C39" s="3"/>
      <c r="E39" s="8">
        <f>+'Condensed Statement of Equity'!K21+'Condensed Statement of Equity'!I21</f>
        <v>252036</v>
      </c>
      <c r="F39" s="9"/>
      <c r="G39" s="9">
        <v>249207</v>
      </c>
      <c r="H39" s="28"/>
    </row>
    <row r="40" spans="3:7" ht="13.5" thickBot="1">
      <c r="C40" s="3"/>
      <c r="E40" s="26">
        <f>SUM(E37:E39)</f>
        <v>376638</v>
      </c>
      <c r="F40" s="9"/>
      <c r="G40" s="23">
        <f>SUM(G37:G39)</f>
        <v>373809</v>
      </c>
    </row>
    <row r="41" spans="5:7" ht="13.5" thickTop="1">
      <c r="E41" s="36"/>
      <c r="F41" s="9"/>
      <c r="G41" s="36"/>
    </row>
    <row r="42" spans="1:7" ht="12.75">
      <c r="A42" s="58"/>
      <c r="B42" s="58"/>
      <c r="C42" s="58"/>
      <c r="D42" s="58"/>
      <c r="E42" s="58"/>
      <c r="F42" s="58"/>
      <c r="G42" s="58"/>
    </row>
    <row r="43" spans="1:7" ht="12.75">
      <c r="A43" s="60"/>
      <c r="B43" s="61"/>
      <c r="C43" s="61"/>
      <c r="D43" s="61"/>
      <c r="E43" s="61"/>
      <c r="F43" s="61"/>
      <c r="G43" s="61"/>
    </row>
    <row r="44" spans="1:11" ht="12.75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2.75">
      <c r="A45" s="58" t="s">
        <v>89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</sheetData>
  <mergeCells count="5">
    <mergeCell ref="A45:K45"/>
    <mergeCell ref="A42:G42"/>
    <mergeCell ref="A43:G43"/>
    <mergeCell ref="E4:G4"/>
    <mergeCell ref="A44:K44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64</v>
      </c>
    </row>
    <row r="3" ht="15.75">
      <c r="A3" s="15" t="s">
        <v>101</v>
      </c>
    </row>
    <row r="5" spans="7:11" ht="12.75">
      <c r="G5" s="62"/>
      <c r="H5" s="62"/>
      <c r="I5" s="62"/>
      <c r="K5" s="57"/>
    </row>
    <row r="6" spans="5:13" ht="12.75">
      <c r="E6" s="3" t="s">
        <v>30</v>
      </c>
      <c r="G6" s="3" t="s">
        <v>32</v>
      </c>
      <c r="I6" s="3" t="s">
        <v>58</v>
      </c>
      <c r="K6" s="3" t="s">
        <v>35</v>
      </c>
      <c r="M6" s="3" t="s">
        <v>36</v>
      </c>
    </row>
    <row r="7" spans="3:13" ht="12.75">
      <c r="C7" s="3"/>
      <c r="E7" s="3" t="s">
        <v>31</v>
      </c>
      <c r="G7" s="3" t="s">
        <v>33</v>
      </c>
      <c r="I7" s="3" t="s">
        <v>59</v>
      </c>
      <c r="K7" s="3" t="s">
        <v>34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92</v>
      </c>
      <c r="C10" s="3"/>
      <c r="E10" s="8">
        <v>100745</v>
      </c>
      <c r="F10" s="8"/>
      <c r="G10" s="8">
        <v>23857</v>
      </c>
      <c r="H10" s="8"/>
      <c r="I10" s="8">
        <f>12560-1836</f>
        <v>10724</v>
      </c>
      <c r="J10" s="8"/>
      <c r="K10" s="8">
        <f>236647+1836</f>
        <v>238483</v>
      </c>
      <c r="L10" s="8"/>
      <c r="M10" s="30">
        <v>373809</v>
      </c>
    </row>
    <row r="11" spans="3:13" ht="12.75"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" t="s">
        <v>95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Statements'!I35</f>
        <v>10871</v>
      </c>
      <c r="L12" s="8"/>
      <c r="M12" s="8">
        <f>SUM(E12:L12)</f>
        <v>10871</v>
      </c>
    </row>
    <row r="13" spans="1:13" ht="12.75">
      <c r="A13" s="1" t="s">
        <v>107</v>
      </c>
      <c r="C13" s="3"/>
      <c r="E13" s="8">
        <v>0</v>
      </c>
      <c r="F13" s="8"/>
      <c r="G13" s="8">
        <v>0</v>
      </c>
      <c r="H13" s="8"/>
      <c r="I13" s="8">
        <v>0</v>
      </c>
      <c r="J13" s="8"/>
      <c r="K13" s="8">
        <f>+'Condensed Cash Flow Statements'!E30</f>
        <v>-7254</v>
      </c>
      <c r="L13" s="8"/>
      <c r="M13" s="8">
        <f>SUM(E13:L13)</f>
        <v>-7254</v>
      </c>
    </row>
    <row r="14" spans="1:13" ht="12.75">
      <c r="A14" s="38" t="s">
        <v>37</v>
      </c>
      <c r="B14" s="39"/>
      <c r="C14" s="40"/>
      <c r="D14" s="39"/>
      <c r="E14" s="29"/>
      <c r="F14" s="29"/>
      <c r="G14" s="29"/>
      <c r="H14" s="29"/>
      <c r="I14" s="29"/>
      <c r="J14" s="29"/>
      <c r="K14" s="29"/>
      <c r="L14" s="29"/>
      <c r="M14" s="41"/>
    </row>
    <row r="15" spans="1:13" ht="12.75">
      <c r="A15" s="42" t="s">
        <v>38</v>
      </c>
      <c r="B15" s="43"/>
      <c r="C15" s="44"/>
      <c r="D15" s="43"/>
      <c r="E15" s="30">
        <v>0</v>
      </c>
      <c r="F15" s="30"/>
      <c r="G15" s="30">
        <v>0</v>
      </c>
      <c r="H15" s="30"/>
      <c r="I15" s="30">
        <v>-788</v>
      </c>
      <c r="J15" s="30"/>
      <c r="K15" s="30">
        <v>0</v>
      </c>
      <c r="L15" s="30"/>
      <c r="M15" s="45">
        <f>SUM(E15:L15)</f>
        <v>-788</v>
      </c>
    </row>
    <row r="16" spans="1:13" ht="12.75">
      <c r="A16" s="42" t="s">
        <v>93</v>
      </c>
      <c r="B16" s="43"/>
      <c r="C16" s="44"/>
      <c r="D16" s="43"/>
      <c r="E16" s="30"/>
      <c r="F16" s="30"/>
      <c r="G16" s="30"/>
      <c r="H16" s="30"/>
      <c r="I16" s="30"/>
      <c r="J16" s="30"/>
      <c r="K16" s="30"/>
      <c r="L16" s="30"/>
      <c r="M16" s="45"/>
    </row>
    <row r="17" spans="1:13" ht="12.75">
      <c r="A17" s="46" t="s">
        <v>94</v>
      </c>
      <c r="B17" s="47"/>
      <c r="C17" s="37"/>
      <c r="D17" s="47"/>
      <c r="E17" s="12">
        <v>0</v>
      </c>
      <c r="F17" s="12"/>
      <c r="G17" s="12">
        <v>0</v>
      </c>
      <c r="H17" s="12"/>
      <c r="I17" s="12">
        <v>-623</v>
      </c>
      <c r="J17" s="12"/>
      <c r="K17" s="12">
        <f>-I17</f>
        <v>623</v>
      </c>
      <c r="L17" s="12"/>
      <c r="M17" s="48">
        <f>SUM(E17:L17)</f>
        <v>0</v>
      </c>
    </row>
    <row r="18" spans="1:13" ht="12.75">
      <c r="A18" s="1" t="s">
        <v>79</v>
      </c>
      <c r="C18" s="3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1" t="s">
        <v>78</v>
      </c>
      <c r="C19" s="3"/>
      <c r="E19" s="8">
        <f>SUM(E15:E18)</f>
        <v>0</v>
      </c>
      <c r="F19" s="8"/>
      <c r="G19" s="8">
        <f>SUM(G15:G18)</f>
        <v>0</v>
      </c>
      <c r="H19" s="8"/>
      <c r="I19" s="8">
        <f>SUM(I15:I18)</f>
        <v>-1411</v>
      </c>
      <c r="J19" s="8"/>
      <c r="K19" s="8">
        <f>SUM(K15:K18)</f>
        <v>623</v>
      </c>
      <c r="L19" s="8"/>
      <c r="M19" s="8">
        <f>SUM(M15:M18)</f>
        <v>-788</v>
      </c>
    </row>
    <row r="20" spans="3:13" ht="12.75">
      <c r="C20" s="3"/>
      <c r="E20" s="29"/>
      <c r="F20" s="8"/>
      <c r="G20" s="29"/>
      <c r="H20" s="8"/>
      <c r="I20" s="29"/>
      <c r="J20" s="8"/>
      <c r="K20" s="29"/>
      <c r="L20" s="8"/>
      <c r="M20" s="29"/>
    </row>
    <row r="21" spans="1:13" ht="13.5" thickBot="1">
      <c r="A21" s="1" t="s">
        <v>105</v>
      </c>
      <c r="C21" s="3"/>
      <c r="E21" s="13">
        <f>SUM(E10:E13)+SUM(E19:E19)</f>
        <v>100745</v>
      </c>
      <c r="F21" s="8"/>
      <c r="G21" s="13">
        <f>SUM(G10:G13)+SUM(G19:G19)</f>
        <v>23857</v>
      </c>
      <c r="H21" s="8"/>
      <c r="I21" s="13">
        <f>SUM(I10:I13)+SUM(I19:I19)</f>
        <v>9313</v>
      </c>
      <c r="J21" s="8"/>
      <c r="K21" s="13">
        <f>SUM(K10:K13)+SUM(K19:K19)</f>
        <v>242723</v>
      </c>
      <c r="L21" s="8"/>
      <c r="M21" s="13">
        <f>SUM(M10:M13)+SUM(M19:M19)</f>
        <v>376638</v>
      </c>
    </row>
    <row r="22" spans="3:13" ht="13.5" thickTop="1">
      <c r="C22" s="3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1" t="s">
        <v>76</v>
      </c>
      <c r="C23" s="3"/>
      <c r="E23" s="9">
        <v>100745</v>
      </c>
      <c r="F23" s="9"/>
      <c r="G23" s="9">
        <v>23857</v>
      </c>
      <c r="H23" s="9"/>
      <c r="I23" s="9">
        <v>9265</v>
      </c>
      <c r="J23" s="9"/>
      <c r="K23" s="9">
        <v>235422</v>
      </c>
      <c r="L23" s="9"/>
      <c r="M23" s="9">
        <f>SUM(E23:L23)</f>
        <v>369289</v>
      </c>
    </row>
    <row r="24" spans="3:13" ht="12.75">
      <c r="C24" s="3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1" t="s">
        <v>95</v>
      </c>
      <c r="C25" s="3"/>
      <c r="E25" s="9">
        <v>0</v>
      </c>
      <c r="F25" s="9"/>
      <c r="G25" s="9">
        <v>0</v>
      </c>
      <c r="H25" s="9"/>
      <c r="I25" s="9">
        <v>0</v>
      </c>
      <c r="J25" s="9"/>
      <c r="K25" s="9">
        <f>+'Condensed Income Statements'!K35</f>
        <v>13040</v>
      </c>
      <c r="L25" s="9"/>
      <c r="M25" s="9">
        <f>SUM(E25:L25)</f>
        <v>13040</v>
      </c>
    </row>
    <row r="26" spans="1:13" ht="12.75">
      <c r="A26" s="1" t="s">
        <v>107</v>
      </c>
      <c r="C26" s="3"/>
      <c r="E26" s="9">
        <v>0</v>
      </c>
      <c r="F26" s="9"/>
      <c r="G26" s="9">
        <v>0</v>
      </c>
      <c r="H26" s="9"/>
      <c r="I26" s="9">
        <v>0</v>
      </c>
      <c r="J26" s="9"/>
      <c r="K26" s="9">
        <f>+'Condensed Cash Flow Statements'!G30</f>
        <v>-7254</v>
      </c>
      <c r="L26" s="9"/>
      <c r="M26" s="9">
        <f>SUM(E26:L26)</f>
        <v>-7254</v>
      </c>
    </row>
    <row r="27" spans="1:13" ht="12.75">
      <c r="A27" s="38" t="s">
        <v>37</v>
      </c>
      <c r="B27" s="39"/>
      <c r="C27" s="40"/>
      <c r="D27" s="39"/>
      <c r="E27" s="11"/>
      <c r="F27" s="11"/>
      <c r="G27" s="11"/>
      <c r="H27" s="11"/>
      <c r="I27" s="11"/>
      <c r="J27" s="11"/>
      <c r="K27" s="11"/>
      <c r="L27" s="11"/>
      <c r="M27" s="49"/>
    </row>
    <row r="28" spans="1:13" ht="12.75">
      <c r="A28" s="42" t="s">
        <v>38</v>
      </c>
      <c r="B28" s="43"/>
      <c r="C28" s="44"/>
      <c r="D28" s="43"/>
      <c r="E28" s="16">
        <v>0</v>
      </c>
      <c r="F28" s="16"/>
      <c r="G28" s="16">
        <v>0</v>
      </c>
      <c r="H28" s="16"/>
      <c r="I28" s="16">
        <v>-289</v>
      </c>
      <c r="J28" s="16"/>
      <c r="K28" s="16">
        <v>0</v>
      </c>
      <c r="L28" s="16"/>
      <c r="M28" s="52">
        <f>SUM(E28:L28)</f>
        <v>-289</v>
      </c>
    </row>
    <row r="29" spans="1:13" ht="12.75">
      <c r="A29" s="42" t="s">
        <v>81</v>
      </c>
      <c r="B29" s="43"/>
      <c r="C29" s="44"/>
      <c r="D29" s="43"/>
      <c r="E29" s="16">
        <v>0</v>
      </c>
      <c r="F29" s="16"/>
      <c r="G29" s="16">
        <v>0</v>
      </c>
      <c r="H29" s="16"/>
      <c r="I29" s="16">
        <v>0</v>
      </c>
      <c r="J29" s="16"/>
      <c r="K29" s="16">
        <v>1836</v>
      </c>
      <c r="L29" s="16"/>
      <c r="M29" s="52">
        <f>SUM(E29:L29)</f>
        <v>1836</v>
      </c>
    </row>
    <row r="30" spans="1:13" ht="12.75">
      <c r="A30" s="42" t="s">
        <v>82</v>
      </c>
      <c r="B30" s="43"/>
      <c r="C30" s="44"/>
      <c r="D30" s="43"/>
      <c r="E30" s="16"/>
      <c r="F30" s="16"/>
      <c r="G30" s="16"/>
      <c r="H30" s="16"/>
      <c r="I30" s="16"/>
      <c r="J30" s="16"/>
      <c r="K30" s="16"/>
      <c r="L30" s="16"/>
      <c r="M30" s="52"/>
    </row>
    <row r="31" spans="1:13" ht="12.75">
      <c r="A31" s="46" t="s">
        <v>83</v>
      </c>
      <c r="B31" s="47"/>
      <c r="C31" s="37"/>
      <c r="D31" s="47"/>
      <c r="E31" s="10">
        <v>0</v>
      </c>
      <c r="F31" s="10"/>
      <c r="G31" s="10">
        <v>0</v>
      </c>
      <c r="H31" s="10"/>
      <c r="I31" s="10">
        <v>0</v>
      </c>
      <c r="J31" s="10"/>
      <c r="K31" s="10">
        <v>-2716</v>
      </c>
      <c r="L31" s="10"/>
      <c r="M31" s="50">
        <f>SUM(E31:L31)</f>
        <v>-2716</v>
      </c>
    </row>
    <row r="32" spans="1:13" ht="12.75">
      <c r="A32" s="1" t="s">
        <v>114</v>
      </c>
      <c r="C32" s="3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1" t="s">
        <v>78</v>
      </c>
      <c r="C33" s="3"/>
      <c r="E33" s="9">
        <f>SUM(E28:E32)</f>
        <v>0</v>
      </c>
      <c r="F33" s="9"/>
      <c r="G33" s="9">
        <f>SUM(G28:G32)</f>
        <v>0</v>
      </c>
      <c r="H33" s="9"/>
      <c r="I33" s="9">
        <f>SUM(I28:I32)</f>
        <v>-289</v>
      </c>
      <c r="J33" s="9"/>
      <c r="K33" s="9">
        <f>SUM(K28:K32)</f>
        <v>-880</v>
      </c>
      <c r="L33" s="9"/>
      <c r="M33" s="9">
        <f>SUM(M28:M32)</f>
        <v>-1169</v>
      </c>
    </row>
    <row r="34" spans="3:13" ht="12.75">
      <c r="C34" s="3"/>
      <c r="E34" s="11"/>
      <c r="F34" s="9"/>
      <c r="G34" s="11"/>
      <c r="H34" s="9"/>
      <c r="I34" s="11"/>
      <c r="J34" s="9"/>
      <c r="K34" s="11"/>
      <c r="L34" s="9"/>
      <c r="M34" s="11"/>
    </row>
    <row r="35" spans="1:14" ht="13.5" thickBot="1">
      <c r="A35" s="1" t="s">
        <v>106</v>
      </c>
      <c r="C35" s="3"/>
      <c r="E35" s="14">
        <f>SUM(E23:E26)+SUM(E33:E33)</f>
        <v>100745</v>
      </c>
      <c r="F35" s="9"/>
      <c r="G35" s="14">
        <f>SUM(G23:G26)+SUM(G33:G33)</f>
        <v>23857</v>
      </c>
      <c r="H35" s="9"/>
      <c r="I35" s="14">
        <f>SUM(I23:I26)+SUM(I33:I33)</f>
        <v>8976</v>
      </c>
      <c r="J35" s="9"/>
      <c r="K35" s="14">
        <f>SUM(K23:K26)+SUM(K33:K33)</f>
        <v>240328</v>
      </c>
      <c r="L35" s="9"/>
      <c r="M35" s="14">
        <f>SUM(M23:M26)+SUM(M33:M33)</f>
        <v>373906</v>
      </c>
      <c r="N35" s="28"/>
    </row>
    <row r="36" spans="3:14" ht="13.5" thickTop="1">
      <c r="C36" s="3"/>
      <c r="E36" s="9"/>
      <c r="F36" s="9"/>
      <c r="G36" s="9"/>
      <c r="H36" s="9"/>
      <c r="I36" s="9"/>
      <c r="J36" s="9"/>
      <c r="K36" s="9"/>
      <c r="L36" s="9"/>
      <c r="M36" s="9"/>
      <c r="N36" s="28"/>
    </row>
    <row r="37" spans="1:13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2.7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2.75">
      <c r="A39" s="51" t="s">
        <v>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9"/>
      <c r="M39" s="9"/>
    </row>
    <row r="40" spans="1:13" ht="12.75">
      <c r="A40" s="58" t="s">
        <v>90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9"/>
      <c r="M40" s="9"/>
    </row>
    <row r="41" spans="5:13" ht="12.75">
      <c r="E41" s="9"/>
      <c r="F41" s="9"/>
      <c r="G41" s="9"/>
      <c r="H41" s="9"/>
      <c r="I41" s="9"/>
      <c r="J41" s="9"/>
      <c r="K41" s="9"/>
      <c r="L41" s="9"/>
      <c r="M41" s="9"/>
    </row>
    <row r="42" spans="5:13" ht="12.75">
      <c r="E42" s="9"/>
      <c r="F42" s="9"/>
      <c r="G42" s="9"/>
      <c r="H42" s="9"/>
      <c r="I42" s="9"/>
      <c r="J42" s="9"/>
      <c r="K42" s="9"/>
      <c r="L42" s="9"/>
      <c r="M42" s="9"/>
    </row>
    <row r="43" spans="5:13" ht="12.75">
      <c r="E43" s="9"/>
      <c r="F43" s="9"/>
      <c r="G43" s="9"/>
      <c r="H43" s="9"/>
      <c r="I43" s="9"/>
      <c r="J43" s="9"/>
      <c r="K43" s="9"/>
      <c r="L43" s="9"/>
      <c r="M43" s="9"/>
    </row>
  </sheetData>
  <mergeCells count="4">
    <mergeCell ref="G5:I5"/>
    <mergeCell ref="A37:M37"/>
    <mergeCell ref="A38:M38"/>
    <mergeCell ref="A40:K40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&amp;C&amp;"Times New Roman,Regular"5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65</v>
      </c>
    </row>
    <row r="3" ht="15.75">
      <c r="A3" s="15" t="s">
        <v>101</v>
      </c>
    </row>
    <row r="5" spans="5:7" ht="12.75">
      <c r="E5" s="59"/>
      <c r="F5" s="59"/>
      <c r="G5" s="59"/>
    </row>
    <row r="6" spans="5:7" ht="12.75">
      <c r="E6" s="2" t="s">
        <v>108</v>
      </c>
      <c r="G6" s="3" t="s">
        <v>108</v>
      </c>
    </row>
    <row r="7" spans="3:7" ht="12.75">
      <c r="C7" s="3" t="s">
        <v>12</v>
      </c>
      <c r="E7" s="4" t="s">
        <v>102</v>
      </c>
      <c r="G7" s="5" t="s">
        <v>103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39</v>
      </c>
      <c r="C10" s="3"/>
      <c r="E10" s="8"/>
    </row>
    <row r="11" spans="1:7" ht="12.75">
      <c r="A11" s="1" t="s">
        <v>40</v>
      </c>
      <c r="C11" s="3"/>
      <c r="E11" s="17">
        <v>5096</v>
      </c>
      <c r="G11" s="19">
        <v>70573</v>
      </c>
    </row>
    <row r="12" spans="1:7" ht="12.75">
      <c r="A12" s="1" t="s">
        <v>41</v>
      </c>
      <c r="C12" s="3"/>
      <c r="E12" s="24">
        <v>-1560</v>
      </c>
      <c r="G12" s="21">
        <v>-1909</v>
      </c>
    </row>
    <row r="13" spans="1:7" ht="12.75">
      <c r="A13" s="1" t="s">
        <v>42</v>
      </c>
      <c r="C13" s="3"/>
      <c r="E13" s="24">
        <v>37</v>
      </c>
      <c r="G13" s="21">
        <v>319</v>
      </c>
    </row>
    <row r="14" spans="1:7" ht="12.75">
      <c r="A14" s="1" t="s">
        <v>43</v>
      </c>
      <c r="C14" s="3"/>
      <c r="E14" s="18">
        <v>-244</v>
      </c>
      <c r="G14" s="20">
        <v>-783</v>
      </c>
    </row>
    <row r="15" spans="3:7" ht="12.75">
      <c r="C15" s="3"/>
      <c r="E15" s="8"/>
      <c r="G15" s="9"/>
    </row>
    <row r="16" spans="1:7" ht="12.75">
      <c r="A16" s="1" t="s">
        <v>44</v>
      </c>
      <c r="C16" s="3"/>
      <c r="E16" s="8">
        <f>SUM(E11:E15)</f>
        <v>3329</v>
      </c>
      <c r="G16" s="9">
        <f>SUM(G11:G15)</f>
        <v>68200</v>
      </c>
    </row>
    <row r="17" spans="3:7" ht="12.75">
      <c r="C17" s="3"/>
      <c r="E17" s="8"/>
      <c r="G17" s="9"/>
    </row>
    <row r="18" spans="1:7" ht="12.75">
      <c r="A18" s="1" t="s">
        <v>45</v>
      </c>
      <c r="C18" s="3"/>
      <c r="E18" s="8"/>
      <c r="G18" s="9"/>
    </row>
    <row r="19" spans="1:7" ht="12.75">
      <c r="A19" s="1" t="s">
        <v>47</v>
      </c>
      <c r="C19" s="3"/>
      <c r="E19" s="17"/>
      <c r="G19" s="19"/>
    </row>
    <row r="20" spans="1:7" ht="12.75">
      <c r="A20" s="1" t="s">
        <v>48</v>
      </c>
      <c r="C20" s="3"/>
      <c r="E20" s="24">
        <v>380</v>
      </c>
      <c r="G20" s="21">
        <v>7696</v>
      </c>
    </row>
    <row r="21" spans="1:7" ht="12.75">
      <c r="A21" s="1" t="s">
        <v>111</v>
      </c>
      <c r="C21" s="3"/>
      <c r="E21" s="24">
        <v>2</v>
      </c>
      <c r="G21" s="21">
        <v>0</v>
      </c>
    </row>
    <row r="22" spans="1:7" ht="12.75">
      <c r="A22" s="1" t="s">
        <v>46</v>
      </c>
      <c r="C22" s="3"/>
      <c r="E22" s="24">
        <v>-7137</v>
      </c>
      <c r="G22" s="21">
        <v>-6463</v>
      </c>
    </row>
    <row r="23" spans="1:7" ht="12.75">
      <c r="A23" s="1" t="s">
        <v>80</v>
      </c>
      <c r="C23" s="3"/>
      <c r="E23" s="24">
        <v>0</v>
      </c>
      <c r="G23" s="21">
        <v>-22572</v>
      </c>
    </row>
    <row r="24" spans="1:7" ht="12.75">
      <c r="A24" s="1" t="s">
        <v>49</v>
      </c>
      <c r="C24" s="3"/>
      <c r="E24" s="18">
        <v>21720</v>
      </c>
      <c r="G24" s="20">
        <v>36290</v>
      </c>
    </row>
    <row r="25" spans="3:7" ht="12.75">
      <c r="C25" s="3"/>
      <c r="E25" s="8"/>
      <c r="G25" s="9"/>
    </row>
    <row r="26" spans="1:7" ht="12.75">
      <c r="A26" s="1" t="s">
        <v>50</v>
      </c>
      <c r="C26" s="3"/>
      <c r="E26" s="8">
        <f>SUM(E20:E25)</f>
        <v>14965</v>
      </c>
      <c r="G26" s="9">
        <f>SUM(G20:G25)</f>
        <v>14951</v>
      </c>
    </row>
    <row r="27" spans="3:7" ht="12.75">
      <c r="C27" s="3"/>
      <c r="E27" s="8"/>
      <c r="G27" s="9"/>
    </row>
    <row r="28" spans="1:7" ht="12.75">
      <c r="A28" s="1" t="s">
        <v>51</v>
      </c>
      <c r="C28" s="3"/>
      <c r="E28" s="8"/>
      <c r="G28" s="9"/>
    </row>
    <row r="29" spans="1:7" ht="12.75">
      <c r="A29" s="1" t="s">
        <v>77</v>
      </c>
      <c r="C29" s="3">
        <v>17</v>
      </c>
      <c r="E29" s="17">
        <v>-3997</v>
      </c>
      <c r="G29" s="19">
        <v>-85793</v>
      </c>
    </row>
    <row r="30" spans="1:7" ht="12.75">
      <c r="A30" s="1" t="s">
        <v>109</v>
      </c>
      <c r="C30" s="3"/>
      <c r="E30" s="18">
        <v>-7254</v>
      </c>
      <c r="G30" s="20">
        <v>-7254</v>
      </c>
    </row>
    <row r="31" spans="3:7" ht="12.75">
      <c r="C31" s="3"/>
      <c r="E31" s="8"/>
      <c r="G31" s="9"/>
    </row>
    <row r="32" spans="1:7" ht="12.75">
      <c r="A32" s="1" t="s">
        <v>52</v>
      </c>
      <c r="C32" s="3"/>
      <c r="E32" s="12">
        <f>SUM(E29:E31)</f>
        <v>-11251</v>
      </c>
      <c r="G32" s="10">
        <f>SUM(G29:G31)</f>
        <v>-93047</v>
      </c>
    </row>
    <row r="33" spans="1:7" ht="12.75">
      <c r="A33" s="54" t="s">
        <v>100</v>
      </c>
      <c r="C33" s="3"/>
      <c r="E33" s="8"/>
      <c r="G33" s="9"/>
    </row>
    <row r="34" spans="1:7" ht="12.75">
      <c r="A34" s="54" t="s">
        <v>99</v>
      </c>
      <c r="C34" s="3"/>
      <c r="E34" s="8">
        <f>+E32+E26+E16</f>
        <v>7043</v>
      </c>
      <c r="G34" s="9">
        <f>+G32+G26+G16</f>
        <v>-9896</v>
      </c>
    </row>
    <row r="35" spans="1:7" ht="12.75">
      <c r="A35" s="1" t="s">
        <v>53</v>
      </c>
      <c r="C35" s="3"/>
      <c r="E35" s="8"/>
      <c r="G35" s="9"/>
    </row>
    <row r="36" spans="1:7" ht="12.75">
      <c r="A36" s="1" t="s">
        <v>54</v>
      </c>
      <c r="C36" s="3"/>
      <c r="E36" s="8">
        <v>8277</v>
      </c>
      <c r="G36" s="9">
        <v>31395</v>
      </c>
    </row>
    <row r="37" spans="1:7" ht="13.5" thickBot="1">
      <c r="A37" s="1" t="s">
        <v>55</v>
      </c>
      <c r="C37" s="3"/>
      <c r="E37" s="26">
        <f>+E36+E34</f>
        <v>15320</v>
      </c>
      <c r="G37" s="23">
        <f>+G36+G34</f>
        <v>21499</v>
      </c>
    </row>
    <row r="38" spans="5:7" ht="13.5" thickTop="1">
      <c r="E38" s="9"/>
      <c r="G38" s="9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60"/>
      <c r="B40" s="61"/>
      <c r="C40" s="61"/>
      <c r="D40" s="61"/>
      <c r="E40" s="61"/>
      <c r="F40" s="61"/>
      <c r="G40" s="61"/>
    </row>
    <row r="41" spans="1:11" ht="12.75">
      <c r="A41" s="58" t="s">
        <v>87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2.75">
      <c r="A42" s="58" t="s">
        <v>89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spans="5:7" ht="12.75">
      <c r="E46" s="9"/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</sheetData>
  <mergeCells count="5">
    <mergeCell ref="A42:K42"/>
    <mergeCell ref="A39:G39"/>
    <mergeCell ref="A40:G40"/>
    <mergeCell ref="E5:G5"/>
    <mergeCell ref="A41:K41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2005-07-25T06:34:14Z</cp:lastPrinted>
  <dcterms:created xsi:type="dcterms:W3CDTF">2002-10-02T00:36:57Z</dcterms:created>
  <dcterms:modified xsi:type="dcterms:W3CDTF">2005-07-25T06:34:22Z</dcterms:modified>
  <cp:category/>
  <cp:version/>
  <cp:contentType/>
  <cp:contentStatus/>
</cp:coreProperties>
</file>